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pie verbatim\OUVRAGE PEARLTREES\SCENARIO BILAN COMPTABLE\"/>
    </mc:Choice>
  </mc:AlternateContent>
  <xr:revisionPtr revIDLastSave="9" documentId="13_ncr:1_{4CEB1FBE-B714-4455-86B0-6867B8A1D230}" xr6:coauthVersionLast="47" xr6:coauthVersionMax="47" xr10:uidLastSave="{F10234D7-BF8F-4CDF-A676-CD9F962B4B06}"/>
  <bookViews>
    <workbookView xWindow="-120" yWindow="-120" windowWidth="29040" windowHeight="15720" xr2:uid="{00000000-000D-0000-FFFF-FFFF00000000}"/>
  </bookViews>
  <sheets>
    <sheet name="BILAN COMPTABLE" sheetId="1" r:id="rId1"/>
    <sheet name="Feui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C31" i="1"/>
  <c r="D29" i="1"/>
  <c r="D28" i="1"/>
  <c r="D25" i="1"/>
  <c r="D24" i="1"/>
  <c r="D21" i="1"/>
  <c r="C17" i="1"/>
  <c r="C33" i="1" s="1"/>
  <c r="B17" i="1"/>
  <c r="B33" i="1" s="1"/>
  <c r="D15" i="1"/>
  <c r="D14" i="1"/>
  <c r="D13" i="1"/>
  <c r="D12" i="1"/>
  <c r="D11" i="1"/>
  <c r="D8" i="1"/>
  <c r="D31" i="1" l="1"/>
  <c r="D17" i="1"/>
  <c r="B4" i="2"/>
  <c r="D33" i="1" l="1"/>
  <c r="B3" i="2" s="1"/>
  <c r="G11" i="1"/>
  <c r="G17" i="1" s="1"/>
  <c r="G33" i="1" s="1"/>
</calcChain>
</file>

<file path=xl/sharedStrings.xml><?xml version="1.0" encoding="utf-8"?>
<sst xmlns="http://schemas.openxmlformats.org/spreadsheetml/2006/main" count="48" uniqueCount="45">
  <si>
    <t>BILAN COMPTABLE</t>
  </si>
  <si>
    <t>ACTIF</t>
  </si>
  <si>
    <t>PASSIF</t>
  </si>
  <si>
    <t>Brut</t>
  </si>
  <si>
    <t>Amort et
dépr</t>
  </si>
  <si>
    <t>Net N-1</t>
  </si>
  <si>
    <t>N-1</t>
  </si>
  <si>
    <t>IMMOBILISATIONS</t>
  </si>
  <si>
    <t>CAPITAUX PROPRES</t>
  </si>
  <si>
    <t>Immobilisations incorporelles</t>
  </si>
  <si>
    <t>Capitaux propres</t>
  </si>
  <si>
    <t>Fonds de commerce</t>
  </si>
  <si>
    <t>Capital social</t>
  </si>
  <si>
    <t>Réserve légale</t>
  </si>
  <si>
    <t>Immobilisations corporelles</t>
  </si>
  <si>
    <t>Autres réserves</t>
  </si>
  <si>
    <t>Terrain</t>
  </si>
  <si>
    <t>résultat de l'exercice</t>
  </si>
  <si>
    <t>Bâtiments, installations</t>
  </si>
  <si>
    <t>Provisions pour risques et charges</t>
  </si>
  <si>
    <t>Matériel de transport</t>
  </si>
  <si>
    <t>Matériel d'exploitation</t>
  </si>
  <si>
    <t>Mobilier, informatique</t>
  </si>
  <si>
    <t>Sous total I</t>
  </si>
  <si>
    <t>ACTIF CIRCULANT</t>
  </si>
  <si>
    <t>DETTES</t>
  </si>
  <si>
    <t>Stocks</t>
  </si>
  <si>
    <t>Dettes financières</t>
  </si>
  <si>
    <t>Stocks de matières</t>
  </si>
  <si>
    <t>Emprunts</t>
  </si>
  <si>
    <t>Dettes financières diverses</t>
  </si>
  <si>
    <t>Créances</t>
  </si>
  <si>
    <t>Clients</t>
  </si>
  <si>
    <t>Dettes d'exploitation</t>
  </si>
  <si>
    <t>Autres créances</t>
  </si>
  <si>
    <t>Dettes fournisseurs</t>
  </si>
  <si>
    <t>Dettes fiscales et social (hors IS)</t>
  </si>
  <si>
    <t>Disponibilité</t>
  </si>
  <si>
    <t>Autres dettes</t>
  </si>
  <si>
    <t>Banque</t>
  </si>
  <si>
    <t>Caisse</t>
  </si>
  <si>
    <t>Sous total II</t>
  </si>
  <si>
    <t>TOTAL GÉNÉRAL</t>
  </si>
  <si>
    <t>TOT GENE ACTIF AVT REPART</t>
  </si>
  <si>
    <t>TOT GENE PASSIF APRES REPART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</si>
</sst>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/>
    <xf numFmtId="4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" fontId="1" fillId="0" borderId="0" xfId="0" applyNumberFormat="1" applyFont="1"/>
    <xf numFmtId="4" fontId="0" fillId="0" borderId="21" xfId="0" applyNumberFormat="1" applyBorder="1"/>
    <xf numFmtId="0" fontId="2" fillId="0" borderId="1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0" fillId="0" borderId="20" xfId="0" applyFill="1" applyBorder="1" applyAlignment="1">
      <alignment horizontal="left" vertical="center"/>
    </xf>
    <xf numFmtId="4" fontId="0" fillId="0" borderId="22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4" fontId="0" fillId="0" borderId="4" xfId="0" applyNumberFormat="1" applyFill="1" applyBorder="1" applyAlignment="1">
      <alignment horizontal="right" vertical="center"/>
    </xf>
    <xf numFmtId="4" fontId="2" fillId="0" borderId="4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4" fontId="0" fillId="0" borderId="8" xfId="0" applyNumberFormat="1" applyFill="1" applyBorder="1" applyAlignment="1">
      <alignment horizontal="right" vertical="center"/>
    </xf>
    <xf numFmtId="0" fontId="0" fillId="0" borderId="5" xfId="0" applyFill="1" applyBorder="1"/>
    <xf numFmtId="4" fontId="0" fillId="0" borderId="0" xfId="0" applyNumberFormat="1" applyFill="1"/>
    <xf numFmtId="4" fontId="0" fillId="0" borderId="7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Fill="1"/>
    <xf numFmtId="0" fontId="2" fillId="0" borderId="16" xfId="0" applyFont="1" applyFill="1" applyBorder="1" applyAlignment="1">
      <alignment horizontal="left" vertical="center"/>
    </xf>
    <xf numFmtId="4" fontId="1" fillId="0" borderId="10" xfId="0" applyNumberFormat="1" applyFont="1" applyFill="1" applyBorder="1"/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9D08E"/>
      <color rgb="FFB4C6E7"/>
      <color rgb="FFFFD9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990204</xdr:colOff>
      <xdr:row>0</xdr:row>
      <xdr:rowOff>79376</xdr:rowOff>
    </xdr:from>
    <xdr:to>
      <xdr:col>0</xdr:col>
      <xdr:colOff>1674813</xdr:colOff>
      <xdr:row>0</xdr:row>
      <xdr:rowOff>760790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5260473-8231-2AB2-20E3-5027B34B2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204" y="79376"/>
          <a:ext cx="684609" cy="681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zoomScale="120" zoomScaleNormal="120" workbookViewId="0">
      <selection activeCell="F33" sqref="F33"/>
    </sheetView>
  </sheetViews>
  <sheetFormatPr defaultColWidth="11.42578125" defaultRowHeight="15"/>
  <cols>
    <col min="1" max="1" width="28.140625" bestFit="1" customWidth="1"/>
    <col min="2" max="2" width="16.85546875" customWidth="1"/>
    <col min="3" max="3" width="17.7109375" customWidth="1"/>
    <col min="4" max="4" width="18.7109375" customWidth="1"/>
    <col min="5" max="5" width="3.140625" customWidth="1"/>
    <col min="6" max="6" width="37.7109375" customWidth="1"/>
    <col min="7" max="7" width="17.42578125" customWidth="1"/>
  </cols>
  <sheetData>
    <row r="1" spans="1:7" ht="66" customHeight="1" thickBot="1">
      <c r="A1" s="51" t="s">
        <v>0</v>
      </c>
      <c r="B1" s="52"/>
      <c r="C1" s="52"/>
      <c r="D1" s="52"/>
      <c r="E1" s="52"/>
      <c r="F1" s="52"/>
      <c r="G1" s="53"/>
    </row>
    <row r="2" spans="1:7" ht="15.75" thickBot="1"/>
    <row r="3" spans="1:7" ht="18.75" customHeight="1" thickBot="1">
      <c r="A3" s="54" t="s">
        <v>1</v>
      </c>
      <c r="B3" s="55"/>
      <c r="C3" s="55"/>
      <c r="D3" s="56"/>
      <c r="F3" s="57" t="s">
        <v>2</v>
      </c>
      <c r="G3" s="58"/>
    </row>
    <row r="4" spans="1:7" ht="15.75" thickBot="1"/>
    <row r="5" spans="1:7" ht="30.75" thickBot="1">
      <c r="A5" s="4"/>
      <c r="B5" s="7" t="s">
        <v>3</v>
      </c>
      <c r="C5" s="8" t="s">
        <v>4</v>
      </c>
      <c r="D5" s="9" t="s">
        <v>5</v>
      </c>
      <c r="F5" s="6"/>
      <c r="G5" s="10" t="s">
        <v>6</v>
      </c>
    </row>
    <row r="6" spans="1:7" ht="15.75" thickBot="1">
      <c r="A6" s="37" t="s">
        <v>7</v>
      </c>
      <c r="B6" s="38"/>
      <c r="C6" s="38"/>
      <c r="D6" s="39"/>
      <c r="E6" s="1"/>
      <c r="F6" s="43" t="s">
        <v>8</v>
      </c>
      <c r="G6" s="44"/>
    </row>
    <row r="7" spans="1:7">
      <c r="A7" s="34" t="s">
        <v>9</v>
      </c>
      <c r="B7" s="35"/>
      <c r="C7" s="35"/>
      <c r="D7" s="36"/>
      <c r="E7" s="1"/>
      <c r="F7" s="34" t="s">
        <v>10</v>
      </c>
      <c r="G7" s="36"/>
    </row>
    <row r="8" spans="1:7" ht="15.75" thickBot="1">
      <c r="A8" s="25" t="s">
        <v>11</v>
      </c>
      <c r="B8" s="29">
        <v>155000</v>
      </c>
      <c r="C8" s="29"/>
      <c r="D8" s="26">
        <f>B8-C8</f>
        <v>155000</v>
      </c>
      <c r="E8" s="1"/>
      <c r="F8" s="20" t="s">
        <v>12</v>
      </c>
      <c r="G8" s="21">
        <v>750000</v>
      </c>
    </row>
    <row r="9" spans="1:7" ht="15.75" thickBot="1">
      <c r="B9" s="2"/>
      <c r="C9" s="2"/>
      <c r="D9" s="2"/>
      <c r="E9" s="1"/>
      <c r="F9" s="22" t="s">
        <v>13</v>
      </c>
      <c r="G9" s="23">
        <v>75000</v>
      </c>
    </row>
    <row r="10" spans="1:7">
      <c r="A10" s="59" t="s">
        <v>14</v>
      </c>
      <c r="B10" s="60"/>
      <c r="C10" s="60"/>
      <c r="D10" s="61"/>
      <c r="E10" s="1"/>
      <c r="F10" s="22" t="s">
        <v>15</v>
      </c>
      <c r="G10" s="23">
        <v>540480</v>
      </c>
    </row>
    <row r="11" spans="1:7">
      <c r="A11" s="22" t="s">
        <v>16</v>
      </c>
      <c r="B11" s="30">
        <v>845000</v>
      </c>
      <c r="C11" s="30"/>
      <c r="D11" s="23">
        <f>B11-C11</f>
        <v>845000</v>
      </c>
      <c r="E11" s="1"/>
      <c r="F11" s="22" t="s">
        <v>17</v>
      </c>
      <c r="G11" s="24">
        <f>D17+D31-G8-G9-G10-G12-G31</f>
        <v>-6590</v>
      </c>
    </row>
    <row r="12" spans="1:7" ht="15.75" thickBot="1">
      <c r="A12" s="22" t="s">
        <v>18</v>
      </c>
      <c r="B12" s="30">
        <v>705280</v>
      </c>
      <c r="C12" s="30">
        <v>304800</v>
      </c>
      <c r="D12" s="23">
        <f t="shared" ref="D12:D15" si="0">B12-C12</f>
        <v>400480</v>
      </c>
      <c r="E12" s="1"/>
      <c r="F12" s="25" t="s">
        <v>19</v>
      </c>
      <c r="G12" s="26">
        <v>90000</v>
      </c>
    </row>
    <row r="13" spans="1:7">
      <c r="A13" s="22" t="s">
        <v>20</v>
      </c>
      <c r="B13" s="30">
        <v>3822000</v>
      </c>
      <c r="C13" s="30">
        <v>1975600</v>
      </c>
      <c r="D13" s="23">
        <f t="shared" si="0"/>
        <v>1846400</v>
      </c>
      <c r="E13" s="1"/>
      <c r="F13" s="3"/>
    </row>
    <row r="14" spans="1:7">
      <c r="A14" s="22" t="s">
        <v>21</v>
      </c>
      <c r="B14" s="30">
        <v>320500</v>
      </c>
      <c r="C14" s="30">
        <v>189400</v>
      </c>
      <c r="D14" s="23">
        <f t="shared" si="0"/>
        <v>131100</v>
      </c>
      <c r="E14" s="1"/>
      <c r="F14" s="3"/>
      <c r="G14" s="2"/>
    </row>
    <row r="15" spans="1:7" ht="15.75" thickBot="1">
      <c r="A15" s="25" t="s">
        <v>22</v>
      </c>
      <c r="B15" s="29">
        <v>239000</v>
      </c>
      <c r="C15" s="29">
        <v>195300</v>
      </c>
      <c r="D15" s="26">
        <f t="shared" si="0"/>
        <v>43700</v>
      </c>
      <c r="E15" s="1"/>
      <c r="F15" s="3"/>
      <c r="G15" s="2"/>
    </row>
    <row r="16" spans="1:7" ht="15.75" thickBot="1">
      <c r="B16" s="2"/>
      <c r="C16" s="2"/>
      <c r="D16" s="2"/>
      <c r="E16" s="1"/>
      <c r="F16" s="5"/>
      <c r="G16" s="12"/>
    </row>
    <row r="17" spans="1:7" ht="15.75" thickBot="1">
      <c r="A17" s="14" t="s">
        <v>23</v>
      </c>
      <c r="B17" s="17">
        <f t="shared" ref="B17" si="1">SUM(B8:B15)</f>
        <v>6086780</v>
      </c>
      <c r="C17" s="17">
        <f>SUM(C8:C15)</f>
        <v>2665100</v>
      </c>
      <c r="D17" s="18">
        <f>SUM(D8:D15)</f>
        <v>3421680</v>
      </c>
      <c r="E17" s="1"/>
      <c r="F17" s="13" t="s">
        <v>23</v>
      </c>
      <c r="G17" s="19">
        <f>SUM(G8:G12)</f>
        <v>1448890</v>
      </c>
    </row>
    <row r="18" spans="1:7" ht="15.75" thickBot="1">
      <c r="B18" s="2"/>
      <c r="C18" s="2"/>
      <c r="D18" s="2"/>
      <c r="E18" s="1"/>
      <c r="F18" s="3"/>
      <c r="G18" s="11"/>
    </row>
    <row r="19" spans="1:7" ht="15.75" thickBot="1">
      <c r="A19" s="37" t="s">
        <v>24</v>
      </c>
      <c r="B19" s="38"/>
      <c r="C19" s="38"/>
      <c r="D19" s="39"/>
      <c r="E19" s="1"/>
      <c r="F19" s="45" t="s">
        <v>25</v>
      </c>
      <c r="G19" s="46"/>
    </row>
    <row r="20" spans="1:7">
      <c r="A20" s="34" t="s">
        <v>26</v>
      </c>
      <c r="B20" s="35"/>
      <c r="C20" s="35"/>
      <c r="D20" s="36"/>
      <c r="E20" s="1"/>
      <c r="F20" s="47" t="s">
        <v>27</v>
      </c>
      <c r="G20" s="48"/>
    </row>
    <row r="21" spans="1:7" ht="15.75" thickBot="1">
      <c r="A21" s="25" t="s">
        <v>28</v>
      </c>
      <c r="B21" s="29">
        <v>86300</v>
      </c>
      <c r="C21" s="29"/>
      <c r="D21" s="26">
        <f>B21-C21</f>
        <v>86300</v>
      </c>
      <c r="E21" s="1"/>
      <c r="F21" s="22" t="s">
        <v>29</v>
      </c>
      <c r="G21" s="23">
        <v>1760000</v>
      </c>
    </row>
    <row r="22" spans="1:7" ht="15.75" thickBot="1">
      <c r="B22" s="2"/>
      <c r="C22" s="2"/>
      <c r="D22" s="2"/>
      <c r="E22" s="1"/>
      <c r="F22" s="25" t="s">
        <v>30</v>
      </c>
      <c r="G22" s="26">
        <v>2400</v>
      </c>
    </row>
    <row r="23" spans="1:7" ht="15.75" thickBot="1">
      <c r="A23" s="34" t="s">
        <v>31</v>
      </c>
      <c r="B23" s="35"/>
      <c r="C23" s="35"/>
      <c r="D23" s="36"/>
      <c r="E23" s="1"/>
      <c r="F23" s="27"/>
      <c r="G23" s="28"/>
    </row>
    <row r="24" spans="1:7">
      <c r="A24" s="22" t="s">
        <v>32</v>
      </c>
      <c r="B24" s="30">
        <v>989630</v>
      </c>
      <c r="C24" s="30">
        <v>202800</v>
      </c>
      <c r="D24" s="23">
        <f>B24-C24</f>
        <v>786830</v>
      </c>
      <c r="E24" s="1"/>
      <c r="F24" s="49" t="s">
        <v>33</v>
      </c>
      <c r="G24" s="50"/>
    </row>
    <row r="25" spans="1:7" ht="15.75" thickBot="1">
      <c r="A25" s="25" t="s">
        <v>34</v>
      </c>
      <c r="B25" s="29">
        <v>74600</v>
      </c>
      <c r="C25" s="29"/>
      <c r="D25" s="26">
        <f>B25-C25</f>
        <v>74600</v>
      </c>
      <c r="E25" s="1"/>
      <c r="F25" s="22" t="s">
        <v>35</v>
      </c>
      <c r="G25" s="23">
        <v>873980</v>
      </c>
    </row>
    <row r="26" spans="1:7" ht="15.75" thickBot="1">
      <c r="A26" s="31"/>
      <c r="B26" s="28"/>
      <c r="C26" s="28"/>
      <c r="D26" s="28"/>
      <c r="E26" s="1"/>
      <c r="F26" s="22" t="s">
        <v>36</v>
      </c>
      <c r="G26" s="23">
        <v>320000</v>
      </c>
    </row>
    <row r="27" spans="1:7" ht="15.75" thickBot="1">
      <c r="A27" s="40" t="s">
        <v>37</v>
      </c>
      <c r="B27" s="41"/>
      <c r="C27" s="41"/>
      <c r="D27" s="42"/>
      <c r="E27" s="1"/>
      <c r="F27" s="25" t="s">
        <v>38</v>
      </c>
      <c r="G27" s="26">
        <v>274500</v>
      </c>
    </row>
    <row r="28" spans="1:7">
      <c r="A28" s="22" t="s">
        <v>39</v>
      </c>
      <c r="B28" s="30">
        <v>304960</v>
      </c>
      <c r="C28" s="30"/>
      <c r="D28" s="23">
        <f>B28-C28</f>
        <v>304960</v>
      </c>
      <c r="E28" s="1"/>
      <c r="F28" s="3"/>
    </row>
    <row r="29" spans="1:7" ht="15.75" thickBot="1">
      <c r="A29" s="25" t="s">
        <v>40</v>
      </c>
      <c r="B29" s="29">
        <v>5400</v>
      </c>
      <c r="C29" s="29"/>
      <c r="D29" s="26">
        <f>B29-C4</f>
        <v>5400</v>
      </c>
      <c r="E29" s="1"/>
      <c r="F29" s="3"/>
    </row>
    <row r="30" spans="1:7" ht="15.75" thickBot="1">
      <c r="B30" s="2"/>
      <c r="C30" s="2"/>
      <c r="D30" s="2"/>
      <c r="E30" s="1"/>
      <c r="F30" s="3"/>
      <c r="G30" s="2"/>
    </row>
    <row r="31" spans="1:7" ht="15.75" thickBot="1">
      <c r="A31" s="14" t="s">
        <v>41</v>
      </c>
      <c r="B31" s="17"/>
      <c r="C31" s="17">
        <f>SUM(C21:C29)</f>
        <v>202800</v>
      </c>
      <c r="D31" s="18">
        <f>SUM(D21:D29)</f>
        <v>1258090</v>
      </c>
      <c r="E31" s="1"/>
      <c r="F31" s="32" t="s">
        <v>41</v>
      </c>
      <c r="G31" s="33">
        <f>SUM(G21:G27)</f>
        <v>3230880</v>
      </c>
    </row>
    <row r="32" spans="1:7" ht="15.75" thickBot="1">
      <c r="E32" s="1"/>
      <c r="F32" s="3"/>
    </row>
    <row r="33" spans="1:7" ht="21.75" thickBot="1">
      <c r="A33" s="15" t="s">
        <v>42</v>
      </c>
      <c r="B33" s="17">
        <f>B17+B31</f>
        <v>6086780</v>
      </c>
      <c r="C33" s="17">
        <f>C17+C31</f>
        <v>2867900</v>
      </c>
      <c r="D33" s="18">
        <f>D17+D31</f>
        <v>4679770</v>
      </c>
      <c r="E33" s="1"/>
      <c r="F33" s="16" t="s">
        <v>42</v>
      </c>
      <c r="G33" s="19">
        <f>G17+G31</f>
        <v>4679770</v>
      </c>
    </row>
    <row r="35" spans="1:7">
      <c r="B35" s="2"/>
    </row>
  </sheetData>
  <mergeCells count="15">
    <mergeCell ref="A1:G1"/>
    <mergeCell ref="A3:D3"/>
    <mergeCell ref="F3:G3"/>
    <mergeCell ref="A10:D10"/>
    <mergeCell ref="A7:D7"/>
    <mergeCell ref="A20:D20"/>
    <mergeCell ref="A19:D19"/>
    <mergeCell ref="A6:D6"/>
    <mergeCell ref="A27:D27"/>
    <mergeCell ref="F6:G6"/>
    <mergeCell ref="F19:G19"/>
    <mergeCell ref="F7:G7"/>
    <mergeCell ref="F20:G20"/>
    <mergeCell ref="F24:G24"/>
    <mergeCell ref="A23:D23"/>
  </mergeCells>
  <pageMargins left="0.11811023622047245" right="0.11811023622047245" top="0.15748031496062992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"/>
  <sheetViews>
    <sheetView workbookViewId="0">
      <selection activeCell="A5" sqref="A5"/>
    </sheetView>
  </sheetViews>
  <sheetFormatPr defaultColWidth="11.42578125" defaultRowHeight="15"/>
  <cols>
    <col min="1" max="1" width="26.5703125" bestFit="1" customWidth="1"/>
  </cols>
  <sheetData>
    <row r="3" spans="1:2">
      <c r="A3" t="s">
        <v>43</v>
      </c>
      <c r="B3" s="2">
        <f>'BILAN COMPTABLE'!D33</f>
        <v>4679770</v>
      </c>
    </row>
    <row r="4" spans="1:2">
      <c r="A4" t="s">
        <v>44</v>
      </c>
      <c r="B4" s="2">
        <f>SUM('BILAN COMPTABLE'!G8:G10)+'BILAN COMPTABLE'!G12+'BILAN COMPTABLE'!G31</f>
        <v>4686360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oadmin</dc:creator>
  <cp:keywords/>
  <dc:description/>
  <cp:lastModifiedBy>Utilisateur</cp:lastModifiedBy>
  <cp:revision/>
  <dcterms:created xsi:type="dcterms:W3CDTF">2021-10-06T12:25:51Z</dcterms:created>
  <dcterms:modified xsi:type="dcterms:W3CDTF">2024-11-14T16:53:02Z</dcterms:modified>
  <cp:category/>
  <cp:contentStatus/>
</cp:coreProperties>
</file>